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小品1" sheetId="1" r:id="rId1"/>
    <sheet name="WpsReserved_CellImgList" sheetId="2" state="veryHidden" r:id="rId2"/>
  </sheets>
  <definedNames>
    <definedName name="_xlnm.Print_Titles" localSheetId="0">小品1!$2:$2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F712BAB41254FA8ACE278C3B10FC38E" descr=" "/>
        <xdr:cNvPicPr/>
      </xdr:nvPicPr>
      <xdr:blipFill>
        <a:blip r:embed="rId1"/>
        <a:srcRect/>
        <a:stretch>
          <a:fillRect/>
        </a:stretch>
      </xdr:blipFill>
      <xdr:spPr>
        <a:xfrm>
          <a:off x="6772275" y="12325985"/>
          <a:ext cx="10191749" cy="64198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" name="ID_058C7725CF83477CB62D78971370595D" descr=" "/>
        <xdr:cNvPicPr/>
      </xdr:nvPicPr>
      <xdr:blipFill>
        <a:blip r:embed="rId2"/>
        <a:srcRect/>
        <a:stretch>
          <a:fillRect/>
        </a:stretch>
      </xdr:blipFill>
      <xdr:spPr>
        <a:xfrm>
          <a:off x="8244205" y="7615555"/>
          <a:ext cx="2876550" cy="3124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" name="ID_3E1BFAF143AD4C698D92A83EADAFFFD4" descr=" "/>
        <xdr:cNvPicPr/>
      </xdr:nvPicPr>
      <xdr:blipFill>
        <a:blip r:embed="rId3"/>
        <a:srcRect/>
        <a:stretch>
          <a:fillRect/>
        </a:stretch>
      </xdr:blipFill>
      <xdr:spPr>
        <a:xfrm>
          <a:off x="9909810" y="5710555"/>
          <a:ext cx="6534150" cy="3267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" name="ID_3EA07EFFDAC84A3E8E097563B2E7CED1" descr=" "/>
        <xdr:cNvPicPr/>
      </xdr:nvPicPr>
      <xdr:blipFill>
        <a:blip r:embed="rId4"/>
        <a:srcRect/>
        <a:stretch>
          <a:fillRect/>
        </a:stretch>
      </xdr:blipFill>
      <xdr:spPr>
        <a:xfrm>
          <a:off x="8244205" y="8568055"/>
          <a:ext cx="2952750" cy="3581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" name="ID_71DFBF500C5D46B9B46D15B00BCE7A7B" descr=" "/>
        <xdr:cNvPicPr/>
      </xdr:nvPicPr>
      <xdr:blipFill>
        <a:blip r:embed="rId5"/>
        <a:srcRect/>
        <a:stretch>
          <a:fillRect/>
        </a:stretch>
      </xdr:blipFill>
      <xdr:spPr>
        <a:xfrm>
          <a:off x="8244205" y="9520555"/>
          <a:ext cx="3419475" cy="396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" name="ID_9A924719B95140C280282BBD8E0EFE1B" descr=" "/>
        <xdr:cNvPicPr/>
      </xdr:nvPicPr>
      <xdr:blipFill>
        <a:blip r:embed="rId6"/>
        <a:srcRect/>
        <a:stretch>
          <a:fillRect/>
        </a:stretch>
      </xdr:blipFill>
      <xdr:spPr>
        <a:xfrm>
          <a:off x="10782300" y="15990570"/>
          <a:ext cx="10791824" cy="30956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" name="ID_FB6FAAF0EFEC47F7B7B70A3BA702C05D" descr=" "/>
        <xdr:cNvPicPr/>
      </xdr:nvPicPr>
      <xdr:blipFill>
        <a:blip r:embed="rId7"/>
        <a:srcRect/>
        <a:stretch>
          <a:fillRect/>
        </a:stretch>
      </xdr:blipFill>
      <xdr:spPr>
        <a:xfrm>
          <a:off x="6772275" y="16648430"/>
          <a:ext cx="6438900" cy="261937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1" name="ID_F1C55641C25343FD9E01BA16B5E41B70" descr=" "/>
        <xdr:cNvPicPr/>
      </xdr:nvPicPr>
      <xdr:blipFill>
        <a:blip r:embed="rId8"/>
        <a:srcRect/>
        <a:stretch>
          <a:fillRect/>
        </a:stretch>
      </xdr:blipFill>
      <xdr:spPr>
        <a:xfrm>
          <a:off x="9909810" y="8568055"/>
          <a:ext cx="5648325" cy="2333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2" name="ID_AE361ECD5D6B4FD289FB3FED0DFAB3BC" descr=" "/>
        <xdr:cNvPicPr/>
      </xdr:nvPicPr>
      <xdr:blipFill>
        <a:blip r:embed="rId9"/>
        <a:srcRect/>
        <a:stretch>
          <a:fillRect/>
        </a:stretch>
      </xdr:blipFill>
      <xdr:spPr>
        <a:xfrm>
          <a:off x="6772275" y="10644505"/>
          <a:ext cx="75247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5" name="ID_7C23EA9CE49448F4B659C4FD6D6B4A3E" descr=" "/>
        <xdr:cNvPicPr/>
      </xdr:nvPicPr>
      <xdr:blipFill>
        <a:blip r:embed="rId10"/>
        <a:srcRect/>
        <a:stretch>
          <a:fillRect/>
        </a:stretch>
      </xdr:blipFill>
      <xdr:spPr>
        <a:xfrm>
          <a:off x="6772275" y="6663055"/>
          <a:ext cx="6467475" cy="3762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6" name="ID_23DA414EA48D4FF89C35EDC138E90B7A" descr=" "/>
        <xdr:cNvPicPr/>
      </xdr:nvPicPr>
      <xdr:blipFill>
        <a:blip r:embed="rId11"/>
        <a:srcRect/>
        <a:stretch>
          <a:fillRect/>
        </a:stretch>
      </xdr:blipFill>
      <xdr:spPr>
        <a:xfrm>
          <a:off x="6772275" y="7615555"/>
          <a:ext cx="5514975" cy="3448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7" name="ID_BFE16674DEE64E74A498CC2B1D7D0503" descr=" "/>
        <xdr:cNvPicPr/>
      </xdr:nvPicPr>
      <xdr:blipFill>
        <a:blip r:embed="rId12"/>
        <a:srcRect/>
        <a:stretch>
          <a:fillRect/>
        </a:stretch>
      </xdr:blipFill>
      <xdr:spPr>
        <a:xfrm>
          <a:off x="8582025" y="16648430"/>
          <a:ext cx="8305799" cy="15716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0" name="ID_8B48D5ED9C714811A77FFB7A6B56A6DC" descr=" "/>
        <xdr:cNvPicPr/>
      </xdr:nvPicPr>
      <xdr:blipFill>
        <a:blip r:embed="rId13"/>
        <a:srcRect/>
        <a:stretch>
          <a:fillRect/>
        </a:stretch>
      </xdr:blipFill>
      <xdr:spPr>
        <a:xfrm>
          <a:off x="8244205" y="6663055"/>
          <a:ext cx="3276600" cy="3648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3" name="ID_328CD5CD47CC48C78452AC8BFAE20B06" descr=" "/>
        <xdr:cNvPicPr/>
      </xdr:nvPicPr>
      <xdr:blipFill>
        <a:blip r:embed="rId14"/>
        <a:srcRect/>
        <a:stretch>
          <a:fillRect/>
        </a:stretch>
      </xdr:blipFill>
      <xdr:spPr>
        <a:xfrm>
          <a:off x="9909810" y="7615555"/>
          <a:ext cx="5534025" cy="2076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4" name="ID_02C35DE21DC34BE49DF8794E2F1C19A6" descr=" "/>
        <xdr:cNvPicPr/>
      </xdr:nvPicPr>
      <xdr:blipFill>
        <a:blip r:embed="rId15"/>
        <a:srcRect/>
        <a:stretch>
          <a:fillRect/>
        </a:stretch>
      </xdr:blipFill>
      <xdr:spPr>
        <a:xfrm>
          <a:off x="9909810" y="6663055"/>
          <a:ext cx="6591300" cy="2428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5" name="ID_94CC333E8CD840D3A6CC97358CD8547D" descr=" "/>
        <xdr:cNvPicPr/>
      </xdr:nvPicPr>
      <xdr:blipFill>
        <a:blip r:embed="rId16"/>
        <a:srcRect/>
        <a:stretch>
          <a:fillRect/>
        </a:stretch>
      </xdr:blipFill>
      <xdr:spPr>
        <a:xfrm>
          <a:off x="6772275" y="3888105"/>
          <a:ext cx="12468225" cy="5676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6" name="ID_942FDE1232924B0EBD2C35D185400090" descr=" "/>
        <xdr:cNvPicPr/>
      </xdr:nvPicPr>
      <xdr:blipFill>
        <a:blip r:embed="rId17"/>
        <a:srcRect/>
        <a:stretch>
          <a:fillRect/>
        </a:stretch>
      </xdr:blipFill>
      <xdr:spPr>
        <a:xfrm>
          <a:off x="2466975" y="6396355"/>
          <a:ext cx="2552700" cy="1152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0" name="ID_A66818FF8E884E3C802AECACD375910C" descr=" "/>
        <xdr:cNvPicPr/>
      </xdr:nvPicPr>
      <xdr:blipFill>
        <a:blip r:embed="rId18"/>
        <a:srcRect/>
        <a:stretch>
          <a:fillRect/>
        </a:stretch>
      </xdr:blipFill>
      <xdr:spPr>
        <a:xfrm>
          <a:off x="8582025" y="15990570"/>
          <a:ext cx="10715625" cy="3105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2" name="ID_DB7FB4BAD65C44D0AF693C0B4C8FDAB7" descr=" "/>
        <xdr:cNvPicPr/>
      </xdr:nvPicPr>
      <xdr:blipFill>
        <a:blip r:embed="rId19"/>
        <a:srcRect/>
        <a:stretch>
          <a:fillRect/>
        </a:stretch>
      </xdr:blipFill>
      <xdr:spPr>
        <a:xfrm>
          <a:off x="9909810" y="9520555"/>
          <a:ext cx="6200775" cy="2590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3" name="ID_6D3E022B5CBA427C8CEA9F3F8ECFE291" descr=" "/>
        <xdr:cNvPicPr/>
      </xdr:nvPicPr>
      <xdr:blipFill>
        <a:blip r:embed="rId20"/>
        <a:srcRect/>
        <a:stretch>
          <a:fillRect/>
        </a:stretch>
      </xdr:blipFill>
      <xdr:spPr>
        <a:xfrm>
          <a:off x="6772275" y="6910705"/>
          <a:ext cx="4219575" cy="1352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4" name="ID_0B697686C46246399C034E9F857CA8D5" descr=" "/>
        <xdr:cNvPicPr/>
      </xdr:nvPicPr>
      <xdr:blipFill>
        <a:blip r:embed="rId21"/>
        <a:srcRect/>
        <a:stretch>
          <a:fillRect/>
        </a:stretch>
      </xdr:blipFill>
      <xdr:spPr>
        <a:xfrm>
          <a:off x="6772275" y="5710555"/>
          <a:ext cx="6772275" cy="3562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7" name="ID_864F2E7232074E07AF5093A1FFB0A779" descr=" "/>
        <xdr:cNvPicPr/>
      </xdr:nvPicPr>
      <xdr:blipFill>
        <a:blip r:embed="rId22"/>
        <a:srcRect/>
        <a:stretch>
          <a:fillRect/>
        </a:stretch>
      </xdr:blipFill>
      <xdr:spPr>
        <a:xfrm>
          <a:off x="6772275" y="10473055"/>
          <a:ext cx="1028700" cy="876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8" name="ID_61500C46F7BC480A976312F6EC01260B" descr=" "/>
        <xdr:cNvPicPr/>
      </xdr:nvPicPr>
      <xdr:blipFill>
        <a:blip r:embed="rId23"/>
        <a:srcRect/>
        <a:stretch>
          <a:fillRect/>
        </a:stretch>
      </xdr:blipFill>
      <xdr:spPr>
        <a:xfrm>
          <a:off x="8244205" y="5710555"/>
          <a:ext cx="2924175" cy="3609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2" name="ID_43190A8531A34A72A24BC789DAAF242A" descr=" "/>
        <xdr:cNvPicPr/>
      </xdr:nvPicPr>
      <xdr:blipFill>
        <a:blip r:embed="rId24"/>
        <a:srcRect/>
        <a:stretch>
          <a:fillRect/>
        </a:stretch>
      </xdr:blipFill>
      <xdr:spPr>
        <a:xfrm>
          <a:off x="6772275" y="15990570"/>
          <a:ext cx="10925175" cy="3600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3" name="ID_0884E0981147478D9B1307F057E69FFA" descr=" "/>
        <xdr:cNvPicPr/>
      </xdr:nvPicPr>
      <xdr:blipFill>
        <a:blip r:embed="rId25"/>
        <a:srcRect/>
        <a:stretch>
          <a:fillRect/>
        </a:stretch>
      </xdr:blipFill>
      <xdr:spPr>
        <a:xfrm>
          <a:off x="6772275" y="9520555"/>
          <a:ext cx="5981700" cy="389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4" name="ID_E6FCDE22AD9449B78BCEF72D097D61E3" descr=" "/>
        <xdr:cNvPicPr/>
      </xdr:nvPicPr>
      <xdr:blipFill>
        <a:blip r:embed="rId26"/>
        <a:srcRect/>
        <a:stretch>
          <a:fillRect/>
        </a:stretch>
      </xdr:blipFill>
      <xdr:spPr>
        <a:xfrm>
          <a:off x="8244205" y="10473055"/>
          <a:ext cx="6200775" cy="1847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0" name="ID_147C98A1EC884B719630BE3729605F48" descr=" "/>
        <xdr:cNvPicPr/>
      </xdr:nvPicPr>
      <xdr:blipFill>
        <a:blip r:embed="rId27"/>
        <a:srcRect/>
        <a:stretch>
          <a:fillRect/>
        </a:stretch>
      </xdr:blipFill>
      <xdr:spPr>
        <a:xfrm>
          <a:off x="6772275" y="8568055"/>
          <a:ext cx="6619875" cy="35337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</etc:cellImages>
</file>

<file path=xl/sharedStrings.xml><?xml version="1.0" encoding="utf-8"?>
<sst xmlns="http://schemas.openxmlformats.org/spreadsheetml/2006/main" count="56" uniqueCount="48">
  <si>
    <t>2023年“H”项目景观雕塑小品采购报价表（c）</t>
  </si>
  <si>
    <t>序号</t>
  </si>
  <si>
    <t>项目名称</t>
  </si>
  <si>
    <t>规格材质</t>
  </si>
  <si>
    <t>单位</t>
  </si>
  <si>
    <t>数量</t>
  </si>
  <si>
    <t>全费用单价限价（元）</t>
  </si>
  <si>
    <t>班组所报单价（元）</t>
  </si>
  <si>
    <t>合价（元）</t>
  </si>
  <si>
    <t>备注</t>
  </si>
  <si>
    <t>正方体可旋转logo字体</t>
  </si>
  <si>
    <t>800*500*20厚隔板，2mm厚镀锌钢板制作安装，面饰氟碳漆，可旋转；字体可更换</t>
  </si>
  <si>
    <t>组</t>
  </si>
  <si>
    <t>雕塑一</t>
  </si>
  <si>
    <t>不锈钢雕塑，电镀香槟金“酿泉为水”制作安装，含二次深化设计、土建基础及安装，内容由甲方确认再加工</t>
  </si>
  <si>
    <t>套</t>
  </si>
  <si>
    <t>雕塑二</t>
  </si>
  <si>
    <t>不锈钢雕塑，电镀香槟金“酒器为金”制作安装，含二次深化设计、土建基础及安装，内容由甲方确认再加工</t>
  </si>
  <si>
    <t>雕塑三</t>
  </si>
  <si>
    <t>不锈钢雕塑，电镀香槟金“酒酿为木”制作安装，含二次深化设计、土建基础及安装，内容由甲方确认再加工</t>
  </si>
  <si>
    <t>雕塑四</t>
  </si>
  <si>
    <t>不锈钢雕塑，电镀香槟金“蒸酒用火”制作安装，含二次深化设计、土建基础及安装，内容由甲方确认再加工</t>
  </si>
  <si>
    <t>雕塑五</t>
  </si>
  <si>
    <t>不锈钢雕塑，电镀香槟金“客泥是土”制作安装，含二次深化设计、土建基础及安装，内容由甲方确认再加工</t>
  </si>
  <si>
    <t>特色酒文化墙不锈钢字体</t>
  </si>
  <si>
    <t>450*400*10厚不锈钢字体制作安装，含二次深化设计，内容由甲方确认再加工</t>
  </si>
  <si>
    <t xml:space="preserve"> 个</t>
  </si>
  <si>
    <t>850*800*10厚不锈钢字体制作安装，含二次深化设计，内容由甲方确认再加工</t>
  </si>
  <si>
    <t>不锈钢字体</t>
  </si>
  <si>
    <t>110*110*10厚不锈钢字体制作安装，含二次深化设计，内容由甲方确认再加工</t>
  </si>
  <si>
    <t>个</t>
  </si>
  <si>
    <t>坐凳</t>
  </si>
  <si>
    <t>不锈钢装饰条</t>
  </si>
  <si>
    <t>300高10厚304不锈钢电镀香槟金装饰条制作安装，含二次深化设计，内容由甲方确认再加工</t>
  </si>
  <si>
    <t>㎡</t>
  </si>
  <si>
    <t>logo字体</t>
  </si>
  <si>
    <t>3mm厚304不锈钢logo字体制作和嵌入石材，含二次深化设计，内容由甲方确认再加工</t>
  </si>
  <si>
    <t>不锈钢雕塑4</t>
  </si>
  <si>
    <t>1.雕塑材质、内容：不锈钢雕塑，每个雕塑主要内容为：衔杯却爱泸州好
2.雕塑规格：长17400mm×宽3860mm×高3800m
3.含二次深化设计，内容由甲方确认再加工</t>
  </si>
  <si>
    <t>金属板浮雕</t>
  </si>
  <si>
    <t>锻铜材质，含二次深化设计，内容由甲方确认再加工</t>
  </si>
  <si>
    <t>块</t>
  </si>
  <si>
    <r>
      <rPr>
        <b/>
        <sz val="10"/>
        <rFont val="宋体"/>
        <charset val="134"/>
        <scheme val="minor"/>
      </rPr>
      <t>合  计                            金额：</t>
    </r>
    <r>
      <rPr>
        <b/>
        <u/>
        <sz val="10"/>
        <rFont val="宋体"/>
        <charset val="134"/>
        <scheme val="minor"/>
      </rPr>
      <t xml:space="preserve">                    </t>
    </r>
    <r>
      <rPr>
        <b/>
        <sz val="10"/>
        <rFont val="宋体"/>
        <charset val="134"/>
        <scheme val="minor"/>
      </rPr>
      <t xml:space="preserve">元 </t>
    </r>
  </si>
  <si>
    <r>
      <rPr>
        <b/>
        <sz val="10"/>
        <rFont val="宋体"/>
        <charset val="134"/>
        <scheme val="minor"/>
      </rPr>
      <t>开具发票税率：</t>
    </r>
    <r>
      <rPr>
        <b/>
        <u/>
        <sz val="10"/>
        <rFont val="宋体"/>
        <charset val="134"/>
        <scheme val="minor"/>
      </rPr>
      <t xml:space="preserve">         </t>
    </r>
    <r>
      <rPr>
        <b/>
        <sz val="10"/>
        <rFont val="宋体"/>
        <charset val="134"/>
        <scheme val="minor"/>
      </rPr>
      <t>%</t>
    </r>
  </si>
  <si>
    <t>注：1.本次采用全费用单价报价形式，最高限价为419600.00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2.最终结算时，以经审计单位核定的实际完成工程量及有效的竣工资料进行计算，全费用单价按中选的全费用单价进行计价。
3.供应商应具备雕塑、小品二次深化设计能力，中选单位须于中选后3天内完成符合业主方要求的二次深化设计并提交业主方审核。
4.开具的发票为增值税专票（13%或9%税率或6%税率或3%或1%税率）。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</si>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</sst>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wrapText="1"/>
    </xf>
    <xf numFmtId="176" fontId="6" fillId="2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1" sqref="A1:I1"/>
    </sheetView>
  </sheetViews>
  <sheetFormatPr defaultColWidth="9" defaultRowHeight="13.5"/>
  <cols>
    <col min="1" max="1" width="5.25" style="3" customWidth="1"/>
    <col min="2" max="2" width="17.125" style="4" customWidth="1"/>
    <col min="3" max="3" width="38.5" style="5" customWidth="1"/>
    <col min="4" max="4" width="6.375" style="3" customWidth="1"/>
    <col min="5" max="5" width="6.875" style="3" customWidth="1"/>
    <col min="6" max="7" width="12.2" style="6" customWidth="1"/>
    <col min="8" max="8" width="12.3583333333333" style="6" customWidth="1"/>
    <col min="9" max="11" width="10.75" style="3" customWidth="1"/>
    <col min="12" max="16384" width="9" style="3"/>
  </cols>
  <sheetData>
    <row r="1" s="1" customFormat="1" ht="42" customHeight="1" spans="1:9">
      <c r="A1" s="7" t="s">
        <v>0</v>
      </c>
      <c r="B1" s="8"/>
      <c r="C1" s="9"/>
      <c r="D1" s="7"/>
      <c r="E1" s="7"/>
      <c r="F1" s="10"/>
      <c r="G1" s="10"/>
      <c r="H1" s="10"/>
      <c r="I1" s="7"/>
    </row>
    <row r="2" s="1" customFormat="1" ht="36" customHeight="1" spans="1:9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3" t="s">
        <v>7</v>
      </c>
      <c r="H2" s="13" t="s">
        <v>8</v>
      </c>
      <c r="I2" s="11" t="s">
        <v>9</v>
      </c>
    </row>
    <row r="3" ht="52" customHeight="1" spans="1:9">
      <c r="A3" s="14">
        <v>1</v>
      </c>
      <c r="B3" s="15" t="s">
        <v>10</v>
      </c>
      <c r="C3" s="16" t="s">
        <v>11</v>
      </c>
      <c r="D3" s="14" t="s">
        <v>12</v>
      </c>
      <c r="E3" s="14">
        <v>11</v>
      </c>
      <c r="F3" s="17">
        <v>7200</v>
      </c>
      <c r="G3" s="17"/>
      <c r="H3" s="17"/>
      <c r="I3" s="14" t="str">
        <f>_xlfn.DISPIMG("ID_94CC333E8CD840D3A6CC97358CD8547D",1)</f>
        <v>=DISPIMG("ID_94CC333E8CD840D3A6CC97358CD8547D",1)</v>
      </c>
    </row>
    <row r="4" ht="52" customHeight="1" spans="1:11">
      <c r="A4" s="14">
        <v>2</v>
      </c>
      <c r="B4" s="15" t="s">
        <v>13</v>
      </c>
      <c r="C4" s="16" t="s">
        <v>14</v>
      </c>
      <c r="D4" s="14" t="s">
        <v>15</v>
      </c>
      <c r="E4" s="14">
        <v>1</v>
      </c>
      <c r="F4" s="17">
        <v>20000</v>
      </c>
      <c r="G4" s="17"/>
      <c r="H4" s="17"/>
      <c r="I4" s="14" t="str">
        <f>_xlfn.DISPIMG("ID_0B697686C46246399C034E9F857CA8D5",1)</f>
        <v>=DISPIMG("ID_0B697686C46246399C034E9F857CA8D5",1)</v>
      </c>
      <c r="J4" s="3" t="str">
        <f>_xlfn.DISPIMG("ID_61500C46F7BC480A976312F6EC01260B",1)</f>
        <v>=DISPIMG("ID_61500C46F7BC480A976312F6EC01260B",1)</v>
      </c>
      <c r="K4" s="3" t="str">
        <f>_xlfn.DISPIMG("ID_3E1BFAF143AD4C698D92A83EADAFFFD4",1)</f>
        <v>=DISPIMG("ID_3E1BFAF143AD4C698D92A83EADAFFFD4",1)</v>
      </c>
    </row>
    <row r="5" ht="52" customHeight="1" spans="1:11">
      <c r="A5" s="14">
        <v>3</v>
      </c>
      <c r="B5" s="15" t="s">
        <v>16</v>
      </c>
      <c r="C5" s="16" t="s">
        <v>17</v>
      </c>
      <c r="D5" s="14" t="s">
        <v>15</v>
      </c>
      <c r="E5" s="14">
        <v>1</v>
      </c>
      <c r="F5" s="17">
        <v>25000</v>
      </c>
      <c r="G5" s="17"/>
      <c r="H5" s="17"/>
      <c r="I5" s="14" t="str">
        <f>_xlfn.DISPIMG("ID_7C23EA9CE49448F4B659C4FD6D6B4A3E",1)</f>
        <v>=DISPIMG("ID_7C23EA9CE49448F4B659C4FD6D6B4A3E",1)</v>
      </c>
      <c r="J5" s="3" t="str">
        <f>_xlfn.DISPIMG("ID_8B48D5ED9C714811A77FFB7A6B56A6DC",1)</f>
        <v>=DISPIMG("ID_8B48D5ED9C714811A77FFB7A6B56A6DC",1)</v>
      </c>
      <c r="K5" s="3" t="str">
        <f>_xlfn.DISPIMG("ID_02C35DE21DC34BE49DF8794E2F1C19A6",1)</f>
        <v>=DISPIMG("ID_02C35DE21DC34BE49DF8794E2F1C19A6",1)</v>
      </c>
    </row>
    <row r="6" ht="52" customHeight="1" spans="1:11">
      <c r="A6" s="14">
        <v>4</v>
      </c>
      <c r="B6" s="15" t="s">
        <v>18</v>
      </c>
      <c r="C6" s="16" t="s">
        <v>19</v>
      </c>
      <c r="D6" s="14" t="s">
        <v>15</v>
      </c>
      <c r="E6" s="14">
        <v>1</v>
      </c>
      <c r="F6" s="17">
        <v>25000</v>
      </c>
      <c r="G6" s="17"/>
      <c r="H6" s="17"/>
      <c r="I6" s="14" t="str">
        <f>_xlfn.DISPIMG("ID_23DA414EA48D4FF89C35EDC138E90B7A",1)</f>
        <v>=DISPIMG("ID_23DA414EA48D4FF89C35EDC138E90B7A",1)</v>
      </c>
      <c r="J6" s="3" t="str">
        <f>_xlfn.DISPIMG("ID_058C7725CF83477CB62D78971370595D",1)</f>
        <v>=DISPIMG("ID_058C7725CF83477CB62D78971370595D",1)</v>
      </c>
      <c r="K6" s="3" t="str">
        <f>_xlfn.DISPIMG("ID_328CD5CD47CC48C78452AC8BFAE20B06",1)</f>
        <v>=DISPIMG("ID_328CD5CD47CC48C78452AC8BFAE20B06",1)</v>
      </c>
    </row>
    <row r="7" ht="52" customHeight="1" spans="1:11">
      <c r="A7" s="14">
        <v>5</v>
      </c>
      <c r="B7" s="15" t="s">
        <v>20</v>
      </c>
      <c r="C7" s="16" t="s">
        <v>21</v>
      </c>
      <c r="D7" s="14" t="s">
        <v>15</v>
      </c>
      <c r="E7" s="14">
        <v>1</v>
      </c>
      <c r="F7" s="17">
        <v>25000</v>
      </c>
      <c r="G7" s="17"/>
      <c r="H7" s="17"/>
      <c r="I7" s="14" t="str">
        <f>_xlfn.DISPIMG("ID_147C98A1EC884B719630BE3729605F48",1)</f>
        <v>=DISPIMG("ID_147C98A1EC884B719630BE3729605F48",1)</v>
      </c>
      <c r="J7" s="3" t="str">
        <f>_xlfn.DISPIMG("ID_3EA07EFFDAC84A3E8E097563B2E7CED1",1)</f>
        <v>=DISPIMG("ID_3EA07EFFDAC84A3E8E097563B2E7CED1",1)</v>
      </c>
      <c r="K7" s="3" t="str">
        <f>_xlfn.DISPIMG("ID_F1C55641C25343FD9E01BA16B5E41B70",1)</f>
        <v>=DISPIMG("ID_F1C55641C25343FD9E01BA16B5E41B70",1)</v>
      </c>
    </row>
    <row r="8" ht="52" customHeight="1" spans="1:11">
      <c r="A8" s="14">
        <v>6</v>
      </c>
      <c r="B8" s="15" t="s">
        <v>22</v>
      </c>
      <c r="C8" s="16" t="s">
        <v>23</v>
      </c>
      <c r="D8" s="14" t="s">
        <v>15</v>
      </c>
      <c r="E8" s="14">
        <v>1</v>
      </c>
      <c r="F8" s="17">
        <v>28000</v>
      </c>
      <c r="G8" s="17"/>
      <c r="H8" s="17"/>
      <c r="I8" s="14" t="str">
        <f>_xlfn.DISPIMG("ID_0884E0981147478D9B1307F057E69FFA",1)</f>
        <v>=DISPIMG("ID_0884E0981147478D9B1307F057E69FFA",1)</v>
      </c>
      <c r="J8" s="3" t="str">
        <f>_xlfn.DISPIMG("ID_71DFBF500C5D46B9B46D15B00BCE7A7B",1)</f>
        <v>=DISPIMG("ID_71DFBF500C5D46B9B46D15B00BCE7A7B",1)</v>
      </c>
      <c r="K8" s="3" t="str">
        <f>_xlfn.DISPIMG("ID_DB7FB4BAD65C44D0AF693C0B4C8FDAB7",1)</f>
        <v>=DISPIMG("ID_DB7FB4BAD65C44D0AF693C0B4C8FDAB7",1)</v>
      </c>
    </row>
    <row r="9" ht="52" customHeight="1" spans="1:10">
      <c r="A9" s="14">
        <v>7</v>
      </c>
      <c r="B9" s="15" t="s">
        <v>24</v>
      </c>
      <c r="C9" s="16" t="s">
        <v>25</v>
      </c>
      <c r="D9" s="14" t="s">
        <v>26</v>
      </c>
      <c r="E9" s="14">
        <v>50</v>
      </c>
      <c r="F9" s="17">
        <v>600</v>
      </c>
      <c r="G9" s="17"/>
      <c r="H9" s="17"/>
      <c r="I9" s="14" t="str">
        <f>_xlfn.DISPIMG("ID_864F2E7232074E07AF5093A1FFB0A779",1)</f>
        <v>=DISPIMG("ID_864F2E7232074E07AF5093A1FFB0A779",1)</v>
      </c>
      <c r="J9" s="3" t="str">
        <f>_xlfn.DISPIMG("ID_E6FCDE22AD9449B78BCEF72D097D61E3",1)</f>
        <v>=DISPIMG("ID_E6FCDE22AD9449B78BCEF72D097D61E3",1)</v>
      </c>
    </row>
    <row r="10" ht="52" customHeight="1" spans="1:9">
      <c r="A10" s="14">
        <v>8</v>
      </c>
      <c r="B10" s="15" t="s">
        <v>24</v>
      </c>
      <c r="C10" s="16" t="s">
        <v>27</v>
      </c>
      <c r="D10" s="14" t="s">
        <v>26</v>
      </c>
      <c r="E10" s="14">
        <v>5</v>
      </c>
      <c r="F10" s="17">
        <v>2000</v>
      </c>
      <c r="G10" s="17"/>
      <c r="H10" s="17"/>
      <c r="I10" s="14" t="str">
        <f>_xlfn.DISPIMG("ID_AE361ECD5D6B4FD289FB3FED0DFAB3BC",1)</f>
        <v>=DISPIMG("ID_AE361ECD5D6B4FD289FB3FED0DFAB3BC",1)</v>
      </c>
    </row>
    <row r="11" ht="52" customHeight="1" spans="1:10">
      <c r="A11" s="14">
        <v>9</v>
      </c>
      <c r="B11" s="15" t="s">
        <v>28</v>
      </c>
      <c r="C11" s="16" t="s">
        <v>29</v>
      </c>
      <c r="D11" s="14" t="s">
        <v>30</v>
      </c>
      <c r="E11" s="14">
        <v>47</v>
      </c>
      <c r="F11" s="17">
        <v>200</v>
      </c>
      <c r="G11" s="17"/>
      <c r="H11" s="17"/>
      <c r="I11" s="15" t="str">
        <f>_xlfn.DISPIMG("ID_942FDE1232924B0EBD2C35D185400090",1)</f>
        <v>=DISPIMG("ID_942FDE1232924B0EBD2C35D185400090",1)</v>
      </c>
      <c r="J11" s="3" t="s">
        <v>31</v>
      </c>
    </row>
    <row r="12" ht="52" customHeight="1" spans="1:9">
      <c r="A12" s="14">
        <v>10</v>
      </c>
      <c r="B12" s="15" t="s">
        <v>32</v>
      </c>
      <c r="C12" s="16" t="s">
        <v>33</v>
      </c>
      <c r="D12" s="14" t="s">
        <v>34</v>
      </c>
      <c r="E12" s="14">
        <v>20</v>
      </c>
      <c r="F12" s="17">
        <v>1500</v>
      </c>
      <c r="G12" s="17"/>
      <c r="H12" s="17"/>
      <c r="I12" s="14" t="str">
        <f>_xlfn.DISPIMG("ID_6D3E022B5CBA427C8CEA9F3F8ECFE291",1)</f>
        <v>=DISPIMG("ID_6D3E022B5CBA427C8CEA9F3F8ECFE291",1)</v>
      </c>
    </row>
    <row r="13" ht="52" customHeight="1" spans="1:9">
      <c r="A13" s="14">
        <v>11</v>
      </c>
      <c r="B13" s="15" t="s">
        <v>35</v>
      </c>
      <c r="C13" s="16" t="s">
        <v>36</v>
      </c>
      <c r="D13" s="14" t="s">
        <v>15</v>
      </c>
      <c r="E13" s="14">
        <v>1</v>
      </c>
      <c r="F13" s="17">
        <v>25000</v>
      </c>
      <c r="G13" s="17"/>
      <c r="H13" s="17"/>
      <c r="I13" s="14" t="str">
        <f>_xlfn.DISPIMG("ID_AF712BAB41254FA8ACE278C3B10FC38E",1)</f>
        <v>=DISPIMG("ID_AF712BAB41254FA8ACE278C3B10FC38E",1)</v>
      </c>
    </row>
    <row r="14" ht="90" customHeight="1" spans="1:11">
      <c r="A14" s="14">
        <v>12</v>
      </c>
      <c r="B14" s="15" t="s">
        <v>37</v>
      </c>
      <c r="C14" s="16" t="s">
        <v>38</v>
      </c>
      <c r="D14" s="14" t="s">
        <v>15</v>
      </c>
      <c r="E14" s="14">
        <v>1</v>
      </c>
      <c r="F14" s="18">
        <v>65000</v>
      </c>
      <c r="G14" s="18"/>
      <c r="H14" s="18"/>
      <c r="I14" s="14" t="str">
        <f>_xlfn.DISPIMG("ID_43190A8531A34A72A24BC789DAAF242A",1)</f>
        <v>=DISPIMG("ID_43190A8531A34A72A24BC789DAAF242A",1)</v>
      </c>
      <c r="J14" s="3" t="str">
        <f>_xlfn.DISPIMG("ID_A66818FF8E884E3C802AECACD375910C",1)</f>
        <v>=DISPIMG("ID_A66818FF8E884E3C802AECACD375910C",1)</v>
      </c>
      <c r="K14" s="3" t="str">
        <f>_xlfn.DISPIMG("ID_9A924719B95140C280282BBD8E0EFE1B",1)</f>
        <v>=DISPIMG("ID_9A924719B95140C280282BBD8E0EFE1B",1)</v>
      </c>
    </row>
    <row r="15" ht="52" customHeight="1" spans="1:10">
      <c r="A15" s="14">
        <v>13</v>
      </c>
      <c r="B15" s="15" t="s">
        <v>39</v>
      </c>
      <c r="C15" s="16" t="s">
        <v>40</v>
      </c>
      <c r="D15" s="14" t="s">
        <v>41</v>
      </c>
      <c r="E15" s="14">
        <v>4</v>
      </c>
      <c r="F15" s="18">
        <v>12000</v>
      </c>
      <c r="G15" s="18"/>
      <c r="H15" s="18"/>
      <c r="I15" s="14" t="str">
        <f>_xlfn.DISPIMG("ID_FB6FAAF0EFEC47F7B7B70A3BA702C05D",1)</f>
        <v>=DISPIMG("ID_FB6FAAF0EFEC47F7B7B70A3BA702C05D",1)</v>
      </c>
      <c r="J15" s="3" t="str">
        <f>_xlfn.DISPIMG("ID_BFE16674DEE64E74A498CC2B1D7D0503",1)</f>
        <v>=DISPIMG("ID_BFE16674DEE64E74A498CC2B1D7D0503",1)</v>
      </c>
    </row>
    <row r="16" s="2" customFormat="1" ht="33" customHeight="1" spans="1:11">
      <c r="A16" s="19" t="s">
        <v>42</v>
      </c>
      <c r="B16" s="19"/>
      <c r="C16" s="19"/>
      <c r="D16" s="19"/>
      <c r="E16" s="19"/>
      <c r="F16" s="19"/>
      <c r="G16" s="19" t="s">
        <v>43</v>
      </c>
      <c r="H16" s="19"/>
      <c r="I16" s="19"/>
      <c r="J16" s="21"/>
      <c r="K16" s="21"/>
    </row>
    <row r="17" ht="88" customHeight="1" spans="1:9">
      <c r="A17" s="5" t="s">
        <v>44</v>
      </c>
      <c r="B17" s="5"/>
      <c r="D17" s="5"/>
      <c r="E17" s="5"/>
      <c r="F17" s="5"/>
      <c r="G17" s="5"/>
      <c r="H17" s="5"/>
      <c r="I17" s="5"/>
    </row>
    <row r="18" ht="26" customHeight="1" spans="5:8">
      <c r="E18" s="20" t="s">
        <v>45</v>
      </c>
      <c r="F18" s="20"/>
      <c r="G18" s="20"/>
      <c r="H18" s="20"/>
    </row>
    <row r="19" ht="26" customHeight="1" spans="5:8">
      <c r="E19" s="20" t="s">
        <v>46</v>
      </c>
      <c r="F19" s="20"/>
      <c r="G19" s="20"/>
      <c r="H19" s="20"/>
    </row>
    <row r="20" ht="26" customHeight="1" spans="5:8">
      <c r="E20" s="20" t="s">
        <v>47</v>
      </c>
      <c r="F20" s="20"/>
      <c r="G20" s="20"/>
      <c r="H20" s="20"/>
    </row>
    <row r="21" ht="52" customHeight="1"/>
    <row r="22" ht="89" customHeight="1"/>
    <row r="23" ht="89" customHeight="1"/>
  </sheetData>
  <sheetProtection formatCells="0" insertHyperlinks="0" autoFilter="0"/>
  <mergeCells count="9">
    <mergeCell ref="A1:I1"/>
    <mergeCell ref="A16:F16"/>
    <mergeCell ref="G16:I16"/>
    <mergeCell ref="A17:I17"/>
    <mergeCell ref="E18:H18"/>
    <mergeCell ref="E19:H19"/>
    <mergeCell ref="E20:H20"/>
    <mergeCell ref="J9:J10"/>
    <mergeCell ref="J11:J12"/>
  </mergeCells>
  <pageMargins left="0" right="0.118055555555556" top="0.393055555555556" bottom="0.314583333333333" header="0.236111111111111" footer="0.118055555555556"/>
  <pageSetup paperSize="9" fitToWidth="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小品1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2023-04-11T17:58:00Z</dcterms:created>
  <dcterms:modified xsi:type="dcterms:W3CDTF">2023-10-19T09:00:06Z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F980D25607DE469DA0FE297300C6E6F1_13</vt:lpwstr>
  </property>
  <property fmtid="{D5CDD505-2E9C-101B-9397-08002B2CF9AE}" pid="4" name="KSOProductBuildVer">
    <vt:lpwstr>2052-12.1.0.15712</vt:lpwstr>
  </property>
</Properties>
</file>